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1" yWindow="163" windowWidth="16504" windowHeight="6662"/>
  </bookViews>
  <sheets>
    <sheet name="TSCR40x" sheetId="1" r:id="rId1"/>
  </sheets>
  <definedNames>
    <definedName name="_xlnm.Print_Area" localSheetId="0">TSCR40x!$A$1:$J$26</definedName>
  </definedNames>
  <calcPr calcId="145621"/>
</workbook>
</file>

<file path=xl/calcChain.xml><?xml version="1.0" encoding="utf-8"?>
<calcChain xmlns="http://schemas.openxmlformats.org/spreadsheetml/2006/main">
  <c r="H21" i="1" l="1"/>
  <c r="H17" i="1"/>
  <c r="J21" i="1" l="1"/>
  <c r="H16" i="1"/>
  <c r="H15" i="1" s="1"/>
  <c r="H14" i="1"/>
  <c r="H20" i="1" s="1"/>
  <c r="H19" i="1" s="1"/>
  <c r="H22" i="1" s="1"/>
  <c r="J6" i="1"/>
  <c r="J5" i="1"/>
  <c r="H18" i="1" l="1"/>
  <c r="J20" i="1" l="1"/>
  <c r="J19" i="1" l="1"/>
  <c r="J22" i="1"/>
  <c r="J17" i="1"/>
  <c r="J15" i="1" l="1"/>
</calcChain>
</file>

<file path=xl/sharedStrings.xml><?xml version="1.0" encoding="utf-8"?>
<sst xmlns="http://schemas.openxmlformats.org/spreadsheetml/2006/main" count="69" uniqueCount="62">
  <si>
    <t>V</t>
    <phoneticPr fontId="1" type="noConversion"/>
  </si>
  <si>
    <t>mA</t>
    <phoneticPr fontId="1" type="noConversion"/>
  </si>
  <si>
    <t>Number of LED</t>
    <phoneticPr fontId="1" type="noConversion"/>
  </si>
  <si>
    <t>V</t>
    <phoneticPr fontId="1" type="noConversion"/>
  </si>
  <si>
    <t>Ω</t>
    <phoneticPr fontId="1" type="noConversion"/>
  </si>
  <si>
    <t>Efficiency</t>
    <phoneticPr fontId="1" type="noConversion"/>
  </si>
  <si>
    <t>V</t>
    <phoneticPr fontId="1" type="noConversion"/>
  </si>
  <si>
    <t>W</t>
    <phoneticPr fontId="1" type="noConversion"/>
  </si>
  <si>
    <t>%</t>
    <phoneticPr fontId="1" type="noConversion"/>
  </si>
  <si>
    <t>Unit</t>
    <phoneticPr fontId="1" type="noConversion"/>
  </si>
  <si>
    <t>Symbol</t>
    <phoneticPr fontId="1" type="noConversion"/>
  </si>
  <si>
    <t>LED Current</t>
    <phoneticPr fontId="1" type="noConversion"/>
  </si>
  <si>
    <t>Forward Voltage of Single LED</t>
    <phoneticPr fontId="1" type="noConversion"/>
  </si>
  <si>
    <t>Design Requirements</t>
    <phoneticPr fontId="1" type="noConversion"/>
  </si>
  <si>
    <t>Ambient Temperature</t>
    <phoneticPr fontId="1" type="noConversion"/>
  </si>
  <si>
    <t>Status</t>
    <phoneticPr fontId="1" type="noConversion"/>
  </si>
  <si>
    <t>-</t>
    <phoneticPr fontId="1" type="noConversion"/>
  </si>
  <si>
    <t>Power Dissipation of TSCR</t>
    <phoneticPr fontId="1" type="noConversion"/>
  </si>
  <si>
    <r>
      <t>Power Dissipation of R</t>
    </r>
    <r>
      <rPr>
        <vertAlign val="subscript"/>
        <sz val="12"/>
        <color theme="1"/>
        <rFont val="Arial"/>
        <family val="2"/>
      </rPr>
      <t>EXT</t>
    </r>
    <phoneticPr fontId="1" type="noConversion"/>
  </si>
  <si>
    <t>Status</t>
    <phoneticPr fontId="1" type="noConversion"/>
  </si>
  <si>
    <t>Input</t>
    <phoneticPr fontId="1" type="noConversion"/>
  </si>
  <si>
    <t>System Configurations</t>
    <phoneticPr fontId="1" type="noConversion"/>
  </si>
  <si>
    <t>Value</t>
    <phoneticPr fontId="1" type="noConversion"/>
  </si>
  <si>
    <t>Voltage of "OUT" Pin</t>
    <phoneticPr fontId="1" type="noConversion"/>
  </si>
  <si>
    <t>°C</t>
    <phoneticPr fontId="1" type="noConversion"/>
  </si>
  <si>
    <t>pcs</t>
    <phoneticPr fontId="1" type="noConversion"/>
  </si>
  <si>
    <t>W</t>
    <phoneticPr fontId="1" type="noConversion"/>
  </si>
  <si>
    <t>System Power Input</t>
    <phoneticPr fontId="1" type="noConversion"/>
  </si>
  <si>
    <t>By User Settings</t>
    <phoneticPr fontId="1" type="noConversion"/>
  </si>
  <si>
    <t>External Resistance</t>
    <phoneticPr fontId="1" type="noConversion"/>
  </si>
  <si>
    <t>TSCR Device Selection</t>
    <phoneticPr fontId="1" type="noConversion"/>
  </si>
  <si>
    <t>Total LED String Voltage</t>
    <phoneticPr fontId="1" type="noConversion"/>
  </si>
  <si>
    <t>V</t>
    <phoneticPr fontId="1" type="noConversion"/>
  </si>
  <si>
    <t>Fixed Setting</t>
    <phoneticPr fontId="1" type="noConversion"/>
  </si>
  <si>
    <r>
      <t>Max. Power Disspation @ T</t>
    </r>
    <r>
      <rPr>
        <vertAlign val="subscript"/>
        <sz val="12"/>
        <color theme="1"/>
        <rFont val="Arial"/>
        <family val="2"/>
      </rPr>
      <t>A</t>
    </r>
    <phoneticPr fontId="1" type="noConversion"/>
  </si>
  <si>
    <r>
      <t>Typ. 1W @ T</t>
    </r>
    <r>
      <rPr>
        <vertAlign val="subscript"/>
        <sz val="12"/>
        <color theme="4" tint="-0.499984740745262"/>
        <rFont val="Arial"/>
        <family val="2"/>
      </rPr>
      <t>A</t>
    </r>
    <r>
      <rPr>
        <sz val="12"/>
        <color theme="4" tint="-0.499984740745262"/>
        <rFont val="Arial"/>
        <family val="2"/>
      </rPr>
      <t>=25°C</t>
    </r>
    <phoneticPr fontId="1" type="noConversion"/>
  </si>
  <si>
    <r>
      <t>V</t>
    </r>
    <r>
      <rPr>
        <vertAlign val="subscript"/>
        <sz val="12"/>
        <color theme="4" tint="-0.499984740745262"/>
        <rFont val="Arial"/>
        <family val="2"/>
      </rPr>
      <t>String</t>
    </r>
    <r>
      <rPr>
        <sz val="12"/>
        <color theme="4" tint="-0.499984740745262"/>
        <rFont val="Arial"/>
        <family val="2"/>
      </rPr>
      <t xml:space="preserve"> = V</t>
    </r>
    <r>
      <rPr>
        <vertAlign val="subscript"/>
        <sz val="12"/>
        <color theme="4" tint="-0.499984740745262"/>
        <rFont val="Arial"/>
        <family val="2"/>
      </rPr>
      <t>LED</t>
    </r>
    <r>
      <rPr>
        <sz val="12"/>
        <color theme="4" tint="-0.499984740745262"/>
        <rFont val="Arial"/>
        <family val="2"/>
      </rPr>
      <t xml:space="preserve"> x #</t>
    </r>
    <r>
      <rPr>
        <vertAlign val="subscript"/>
        <sz val="12"/>
        <color theme="4" tint="-0.499984740745262"/>
        <rFont val="Arial"/>
        <family val="2"/>
      </rPr>
      <t>LED</t>
    </r>
    <phoneticPr fontId="1" type="noConversion"/>
  </si>
  <si>
    <r>
      <t xml:space="preserve"> T</t>
    </r>
    <r>
      <rPr>
        <vertAlign val="subscript"/>
        <sz val="12"/>
        <color theme="1"/>
        <rFont val="Arial"/>
        <family val="2"/>
      </rPr>
      <t>A</t>
    </r>
    <phoneticPr fontId="1" type="noConversion"/>
  </si>
  <si>
    <r>
      <t xml:space="preserve"> V</t>
    </r>
    <r>
      <rPr>
        <vertAlign val="subscript"/>
        <sz val="12"/>
        <color theme="1"/>
        <rFont val="Arial"/>
        <family val="2"/>
      </rPr>
      <t>DROP</t>
    </r>
    <phoneticPr fontId="1" type="noConversion"/>
  </si>
  <si>
    <r>
      <t xml:space="preserve"> V</t>
    </r>
    <r>
      <rPr>
        <vertAlign val="subscript"/>
        <sz val="12"/>
        <color theme="1"/>
        <rFont val="Arial"/>
        <family val="2"/>
      </rPr>
      <t>S</t>
    </r>
    <phoneticPr fontId="1" type="noConversion"/>
  </si>
  <si>
    <r>
      <t xml:space="preserve"> I</t>
    </r>
    <r>
      <rPr>
        <vertAlign val="subscript"/>
        <sz val="12"/>
        <color theme="1"/>
        <rFont val="Arial"/>
        <family val="2"/>
      </rPr>
      <t>OUT</t>
    </r>
    <phoneticPr fontId="1" type="noConversion"/>
  </si>
  <si>
    <r>
      <t xml:space="preserve"> V</t>
    </r>
    <r>
      <rPr>
        <vertAlign val="subscript"/>
        <sz val="12"/>
        <color theme="1"/>
        <rFont val="Arial"/>
        <family val="2"/>
      </rPr>
      <t>LED</t>
    </r>
    <phoneticPr fontId="1" type="noConversion"/>
  </si>
  <si>
    <r>
      <t xml:space="preserve"> #</t>
    </r>
    <r>
      <rPr>
        <vertAlign val="subscript"/>
        <sz val="12"/>
        <color theme="1"/>
        <rFont val="Arial"/>
        <family val="2"/>
      </rPr>
      <t>LED</t>
    </r>
    <phoneticPr fontId="1" type="noConversion"/>
  </si>
  <si>
    <t xml:space="preserve"> -</t>
    <phoneticPr fontId="1" type="noConversion"/>
  </si>
  <si>
    <r>
      <t xml:space="preserve"> V</t>
    </r>
    <r>
      <rPr>
        <vertAlign val="subscript"/>
        <sz val="12"/>
        <color theme="1"/>
        <rFont val="Arial"/>
        <family val="2"/>
      </rPr>
      <t>OUT</t>
    </r>
    <phoneticPr fontId="1" type="noConversion"/>
  </si>
  <si>
    <r>
      <t xml:space="preserve"> V</t>
    </r>
    <r>
      <rPr>
        <vertAlign val="subscript"/>
        <sz val="12"/>
        <color theme="1"/>
        <rFont val="Arial"/>
        <family val="2"/>
      </rPr>
      <t>String</t>
    </r>
    <phoneticPr fontId="1" type="noConversion"/>
  </si>
  <si>
    <r>
      <t xml:space="preserve"> R</t>
    </r>
    <r>
      <rPr>
        <vertAlign val="subscript"/>
        <sz val="12"/>
        <color theme="1"/>
        <rFont val="Arial"/>
        <family val="2"/>
      </rPr>
      <t>EXT</t>
    </r>
    <phoneticPr fontId="1" type="noConversion"/>
  </si>
  <si>
    <r>
      <t xml:space="preserve"> P</t>
    </r>
    <r>
      <rPr>
        <vertAlign val="subscript"/>
        <sz val="12"/>
        <color theme="1"/>
        <rFont val="Arial"/>
        <family val="2"/>
      </rPr>
      <t>D</t>
    </r>
    <phoneticPr fontId="1" type="noConversion"/>
  </si>
  <si>
    <r>
      <t xml:space="preserve"> P</t>
    </r>
    <r>
      <rPr>
        <vertAlign val="subscript"/>
        <sz val="12"/>
        <color theme="1"/>
        <rFont val="Arial"/>
        <family val="2"/>
      </rPr>
      <t>R</t>
    </r>
    <phoneticPr fontId="1" type="noConversion"/>
  </si>
  <si>
    <r>
      <t xml:space="preserve"> P</t>
    </r>
    <r>
      <rPr>
        <vertAlign val="subscript"/>
        <sz val="12"/>
        <color theme="1"/>
        <rFont val="Arial"/>
        <family val="2"/>
      </rPr>
      <t>Sys_IN</t>
    </r>
    <phoneticPr fontId="1" type="noConversion"/>
  </si>
  <si>
    <r>
      <t xml:space="preserve"> P</t>
    </r>
    <r>
      <rPr>
        <vertAlign val="subscript"/>
        <sz val="12"/>
        <color theme="1"/>
        <rFont val="Arial"/>
        <family val="2"/>
      </rPr>
      <t>TOT</t>
    </r>
    <phoneticPr fontId="1" type="noConversion"/>
  </si>
  <si>
    <t xml:space="preserve"> η</t>
    <phoneticPr fontId="1" type="noConversion"/>
  </si>
  <si>
    <t xml:space="preserve"> Key-in the design requirements</t>
    <phoneticPr fontId="1" type="noConversion"/>
  </si>
  <si>
    <t xml:space="preserve"> Auto-generator of system configuration</t>
    <phoneticPr fontId="1" type="noConversion"/>
  </si>
  <si>
    <t>Reference Design Circuit</t>
    <phoneticPr fontId="1" type="noConversion"/>
  </si>
  <si>
    <t>TSCR400/402 System Calculation Form</t>
    <phoneticPr fontId="1" type="noConversion"/>
  </si>
  <si>
    <t>Input Voltage</t>
    <phoneticPr fontId="1" type="noConversion"/>
  </si>
  <si>
    <t>Voltage Drop of TSCR400</t>
    <phoneticPr fontId="1" type="noConversion"/>
  </si>
  <si>
    <t>Voltage Drop of TSCR402</t>
    <phoneticPr fontId="1" type="noConversion"/>
  </si>
  <si>
    <t>V</t>
    <phoneticPr fontId="1" type="noConversion"/>
  </si>
  <si>
    <t>TSCR400/TSCR402</t>
    <phoneticPr fontId="1" type="noConversion"/>
  </si>
  <si>
    <t>version: C1903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</si>
</sst>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);[Red]\(#,##0.00\)"/>
    <numFmt numFmtId="177" formatCode="#,##0_);[Red]\(#,##0\)"/>
  </numFmts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vertAlign val="subscript"/>
      <sz val="12"/>
      <color theme="1"/>
      <name val="Arial"/>
      <family val="2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8"/>
      <color theme="3" tint="-0.249977111117893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2"/>
      <color theme="4" tint="-0.499984740745262"/>
      <name val="Arial"/>
      <family val="2"/>
    </font>
    <font>
      <sz val="12"/>
      <color theme="4" tint="-0.499984740745262"/>
      <name val="Arial"/>
      <family val="2"/>
    </font>
    <font>
      <vertAlign val="subscript"/>
      <sz val="12"/>
      <color theme="4" tint="-0.49998474074526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6" borderId="1" xfId="0" applyNumberFormat="1" applyFont="1" applyFill="1" applyBorder="1" applyAlignment="1" applyProtection="1">
      <alignment horizontal="right" vertical="center"/>
    </xf>
    <xf numFmtId="176" fontId="3" fillId="6" borderId="6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 vertical="center"/>
      <protection locked="0"/>
    </xf>
    <xf numFmtId="176" fontId="3" fillId="0" borderId="1" xfId="0" applyNumberFormat="1" applyFont="1" applyFill="1" applyBorder="1" applyAlignment="1" applyProtection="1">
      <alignment horizontal="right" vertical="center"/>
      <protection hidden="1"/>
    </xf>
    <xf numFmtId="177" fontId="3" fillId="2" borderId="1" xfId="0" applyNumberFormat="1" applyFont="1" applyFill="1" applyBorder="1" applyAlignment="1" applyProtection="1">
      <alignment horizontal="right" vertical="center"/>
      <protection locked="0"/>
    </xf>
    <xf numFmtId="0" fontId="14" fillId="6" borderId="1" xfId="0" applyNumberFormat="1" applyFont="1" applyFill="1" applyBorder="1" applyAlignment="1" applyProtection="1">
      <alignment horizontal="right" vertical="center"/>
    </xf>
    <xf numFmtId="0" fontId="3" fillId="5" borderId="0" xfId="0" applyFont="1" applyFill="1" applyProtection="1">
      <alignment vertical="center"/>
    </xf>
    <xf numFmtId="0" fontId="4" fillId="5" borderId="0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vertical="center"/>
    </xf>
    <xf numFmtId="0" fontId="4" fillId="5" borderId="15" xfId="0" applyFont="1" applyFill="1" applyBorder="1" applyAlignment="1" applyProtection="1">
      <alignment horizontal="center" vertical="center"/>
    </xf>
    <xf numFmtId="0" fontId="4" fillId="5" borderId="16" xfId="0" applyFont="1" applyFill="1" applyBorder="1" applyAlignment="1" applyProtection="1">
      <alignment horizontal="center" vertical="center"/>
    </xf>
    <xf numFmtId="0" fontId="10" fillId="5" borderId="7" xfId="0" applyFont="1" applyFill="1" applyBorder="1" applyAlignment="1" applyProtection="1">
      <alignment horizontal="right"/>
    </xf>
    <xf numFmtId="0" fontId="4" fillId="5" borderId="19" xfId="0" applyFont="1" applyFill="1" applyBorder="1" applyAlignment="1" applyProtection="1">
      <alignment horizontal="center" vertical="center"/>
    </xf>
    <xf numFmtId="0" fontId="6" fillId="5" borderId="0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 applyProtection="1">
      <alignment horizontal="center" vertical="center"/>
    </xf>
    <xf numFmtId="0" fontId="3" fillId="5" borderId="13" xfId="0" applyFont="1" applyFill="1" applyBorder="1" applyProtection="1">
      <alignment vertical="center"/>
    </xf>
    <xf numFmtId="0" fontId="3" fillId="5" borderId="14" xfId="0" applyFont="1" applyFill="1" applyBorder="1" applyProtection="1">
      <alignment vertical="center"/>
    </xf>
    <xf numFmtId="0" fontId="3" fillId="5" borderId="3" xfId="0" applyFont="1" applyFill="1" applyBorder="1" applyProtection="1">
      <alignment vertical="center"/>
    </xf>
    <xf numFmtId="0" fontId="7" fillId="4" borderId="30" xfId="0" applyFont="1" applyFill="1" applyBorder="1" applyProtection="1">
      <alignment vertical="center"/>
    </xf>
    <xf numFmtId="0" fontId="7" fillId="4" borderId="31" xfId="0" applyFont="1" applyFill="1" applyBorder="1" applyAlignment="1" applyProtection="1">
      <alignment horizontal="left" vertical="center"/>
    </xf>
    <xf numFmtId="0" fontId="7" fillId="4" borderId="32" xfId="0" applyFont="1" applyFill="1" applyBorder="1" applyAlignment="1" applyProtection="1">
      <alignment horizontal="center" vertical="center"/>
    </xf>
    <xf numFmtId="0" fontId="7" fillId="4" borderId="33" xfId="0" applyFont="1" applyFill="1" applyBorder="1" applyAlignment="1" applyProtection="1">
      <alignment horizontal="center" vertical="center"/>
    </xf>
    <xf numFmtId="0" fontId="7" fillId="4" borderId="21" xfId="0" applyFont="1" applyFill="1" applyBorder="1" applyAlignment="1" applyProtection="1">
      <alignment horizontal="center" vertical="center"/>
    </xf>
    <xf numFmtId="0" fontId="3" fillId="5" borderId="19" xfId="0" applyFont="1" applyFill="1" applyBorder="1" applyProtection="1">
      <alignment vertical="center"/>
    </xf>
    <xf numFmtId="0" fontId="3" fillId="5" borderId="0" xfId="0" applyFont="1" applyFill="1" applyBorder="1" applyProtection="1">
      <alignment vertical="center"/>
    </xf>
    <xf numFmtId="0" fontId="3" fillId="5" borderId="4" xfId="0" applyFont="1" applyFill="1" applyBorder="1" applyProtection="1">
      <alignment vertical="center"/>
    </xf>
    <xf numFmtId="0" fontId="3" fillId="0" borderId="22" xfId="0" applyFont="1" applyFill="1" applyBorder="1" applyProtection="1">
      <alignment vertical="center"/>
    </xf>
    <xf numFmtId="0" fontId="3" fillId="0" borderId="17" xfId="0" applyFont="1" applyFill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center" vertical="center"/>
    </xf>
    <xf numFmtId="0" fontId="11" fillId="8" borderId="12" xfId="0" applyFont="1" applyFill="1" applyBorder="1" applyAlignment="1" applyProtection="1">
      <alignment horizontal="left" vertical="center"/>
    </xf>
    <xf numFmtId="0" fontId="11" fillId="8" borderId="10" xfId="0" applyFont="1" applyFill="1" applyBorder="1" applyAlignment="1" applyProtection="1">
      <alignment horizontal="left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12" fillId="5" borderId="29" xfId="0" applyFont="1" applyFill="1" applyBorder="1" applyAlignment="1" applyProtection="1">
      <alignment horizontal="left" vertical="center"/>
    </xf>
    <xf numFmtId="0" fontId="9" fillId="7" borderId="20" xfId="0" applyFont="1" applyFill="1" applyBorder="1" applyProtection="1">
      <alignment vertical="center"/>
    </xf>
    <xf numFmtId="0" fontId="9" fillId="7" borderId="18" xfId="0" applyFont="1" applyFill="1" applyBorder="1" applyAlignment="1" applyProtection="1">
      <alignment horizontal="left" vertical="center"/>
    </xf>
    <xf numFmtId="0" fontId="9" fillId="7" borderId="2" xfId="0" applyFont="1" applyFill="1" applyBorder="1" applyAlignment="1" applyProtection="1">
      <alignment horizontal="center" vertical="center"/>
    </xf>
    <xf numFmtId="0" fontId="9" fillId="7" borderId="8" xfId="0" applyFont="1" applyFill="1" applyBorder="1" applyAlignment="1" applyProtection="1">
      <alignment horizontal="center" vertical="center"/>
    </xf>
    <xf numFmtId="0" fontId="9" fillId="7" borderId="11" xfId="0" applyFont="1" applyFill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12" fillId="5" borderId="12" xfId="0" applyFont="1" applyFill="1" applyBorder="1" applyAlignment="1" applyProtection="1">
      <alignment horizontal="left" vertical="center"/>
    </xf>
    <xf numFmtId="0" fontId="3" fillId="0" borderId="5" xfId="0" applyFont="1" applyFill="1" applyBorder="1" applyProtection="1">
      <alignment vertical="center"/>
    </xf>
    <xf numFmtId="0" fontId="3" fillId="0" borderId="23" xfId="0" applyFont="1" applyFill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6" borderId="0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left" vertical="center"/>
    </xf>
    <xf numFmtId="0" fontId="15" fillId="5" borderId="19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3" fillId="5" borderId="15" xfId="0" applyFont="1" applyFill="1" applyBorder="1" applyAlignment="1" applyProtection="1">
      <alignment horizontal="center" vertical="center"/>
    </xf>
    <xf numFmtId="0" fontId="3" fillId="5" borderId="16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left" vertical="center"/>
    </xf>
    <xf numFmtId="0" fontId="6" fillId="3" borderId="16" xfId="0" applyFont="1" applyFill="1" applyBorder="1" applyAlignment="1" applyProtection="1">
      <alignment horizontal="left" vertical="center"/>
    </xf>
    <xf numFmtId="0" fontId="12" fillId="5" borderId="28" xfId="0" applyFont="1" applyFill="1" applyBorder="1" applyAlignment="1" applyProtection="1">
      <alignment horizontal="left" vertical="center"/>
    </xf>
    <xf numFmtId="0" fontId="12" fillId="5" borderId="10" xfId="0" applyFont="1" applyFill="1" applyBorder="1" applyAlignment="1" applyProtection="1">
      <alignment horizontal="left" vertical="center"/>
    </xf>
    <xf numFmtId="0" fontId="12" fillId="5" borderId="29" xfId="0" applyFont="1" applyFill="1" applyBorder="1" applyAlignment="1" applyProtection="1">
      <alignment horizontal="left" vertical="center"/>
    </xf>
  </cellXfs>
  <cellStyles count="1">
    <cellStyle name="一般" xfId="0" builtinId="0"/>
  </cellStyles>
  <dxfs count="1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FFFF"/>
      <color rgb="FFFFCC99"/>
      <color rgb="FFFFCC66"/>
      <color rgb="FF66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405501</xdr:colOff>
      <xdr:row>0</xdr:row>
      <xdr:rowOff>31804</xdr:rowOff>
    </xdr:from>
    <xdr:to>
      <xdr:col>4</xdr:col>
      <xdr:colOff>311780</xdr:colOff>
      <xdr:row>1</xdr:row>
      <xdr:rowOff>269654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501" y="31804"/>
          <a:ext cx="2705138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23854</xdr:colOff>
      <xdr:row>3</xdr:row>
      <xdr:rowOff>166997</xdr:rowOff>
    </xdr:from>
    <xdr:to>
      <xdr:col>4</xdr:col>
      <xdr:colOff>667096</xdr:colOff>
      <xdr:row>17</xdr:row>
      <xdr:rowOff>214705</xdr:rowOff>
    </xdr:to>
    <xdr:pic>
      <xdr:nvPicPr>
        <xdr:cNvPr id="7" name="圖片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54" y="842858"/>
          <a:ext cx="3442101" cy="31646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Normal="100" workbookViewId="0">
      <pane ySplit="2" topLeftCell="A3" activePane="bottomLeft" state="frozen"/>
      <selection pane="bottomLeft" activeCell="H9" sqref="H9"/>
    </sheetView>
  </sheetViews>
  <sheetFormatPr defaultColWidth="9" defaultRowHeight="15.05" x14ac:dyDescent="0.3"/>
  <cols>
    <col min="1" max="5" width="9.77734375" style="1" customWidth="1"/>
    <col min="6" max="6" width="30.77734375" style="1" customWidth="1"/>
    <col min="7" max="7" width="9.77734375" style="1" customWidth="1"/>
    <col min="8" max="8" width="11.77734375" style="1" customWidth="1"/>
    <col min="9" max="9" width="9.77734375" style="1" customWidth="1"/>
    <col min="10" max="10" width="30.77734375" style="1" customWidth="1"/>
    <col min="11" max="12" width="9" style="1" customWidth="1"/>
    <col min="13" max="13" width="13.109375" style="1" bestFit="1" customWidth="1"/>
    <col min="14" max="14" width="9" style="1" customWidth="1"/>
    <col min="15" max="16384" width="9" style="1"/>
  </cols>
  <sheetData>
    <row r="1" spans="1:16" ht="23.95" customHeight="1" x14ac:dyDescent="0.3">
      <c r="A1" s="10"/>
      <c r="B1" s="11"/>
      <c r="C1" s="11"/>
      <c r="D1" s="11"/>
      <c r="E1" s="11"/>
      <c r="F1" s="61" t="s">
        <v>55</v>
      </c>
      <c r="G1" s="61"/>
      <c r="H1" s="61"/>
      <c r="I1" s="61"/>
      <c r="J1" s="12"/>
      <c r="K1" s="3"/>
      <c r="L1" s="3"/>
      <c r="M1" s="3"/>
      <c r="N1" s="3"/>
      <c r="O1" s="3"/>
      <c r="P1" s="2"/>
    </row>
    <row r="2" spans="1:16" ht="23.95" customHeight="1" thickBot="1" x14ac:dyDescent="0.3">
      <c r="A2" s="13"/>
      <c r="B2" s="14"/>
      <c r="C2" s="14"/>
      <c r="D2" s="14"/>
      <c r="E2" s="14"/>
      <c r="F2" s="62"/>
      <c r="G2" s="62"/>
      <c r="H2" s="62"/>
      <c r="I2" s="62"/>
      <c r="J2" s="15" t="s">
        <v>61</v>
      </c>
      <c r="K2" s="3"/>
      <c r="L2" s="3"/>
      <c r="M2" s="3"/>
      <c r="N2" s="3"/>
      <c r="O2" s="3"/>
      <c r="P2" s="2"/>
    </row>
    <row r="3" spans="1:16" ht="5.95" customHeight="1" thickBot="1" x14ac:dyDescent="0.35">
      <c r="A3" s="16"/>
      <c r="B3" s="11"/>
      <c r="C3" s="11"/>
      <c r="D3" s="11"/>
      <c r="E3" s="11"/>
      <c r="F3" s="17"/>
      <c r="G3" s="17"/>
      <c r="H3" s="17"/>
      <c r="I3" s="17"/>
      <c r="J3" s="18"/>
      <c r="K3" s="3"/>
      <c r="L3" s="3"/>
      <c r="M3" s="3"/>
      <c r="N3" s="3"/>
      <c r="O3" s="3"/>
      <c r="P3" s="2"/>
    </row>
    <row r="4" spans="1:16" ht="18" customHeight="1" x14ac:dyDescent="0.3">
      <c r="A4" s="19"/>
      <c r="B4" s="20"/>
      <c r="C4" s="20"/>
      <c r="D4" s="20"/>
      <c r="E4" s="21"/>
      <c r="F4" s="22" t="s">
        <v>13</v>
      </c>
      <c r="G4" s="23" t="s">
        <v>10</v>
      </c>
      <c r="H4" s="24" t="s">
        <v>20</v>
      </c>
      <c r="I4" s="25" t="s">
        <v>9</v>
      </c>
      <c r="J4" s="26" t="s">
        <v>15</v>
      </c>
    </row>
    <row r="5" spans="1:16" ht="18" customHeight="1" x14ac:dyDescent="0.3">
      <c r="A5" s="27"/>
      <c r="B5" s="28"/>
      <c r="C5" s="28"/>
      <c r="D5" s="28"/>
      <c r="E5" s="29"/>
      <c r="F5" s="30" t="s">
        <v>56</v>
      </c>
      <c r="G5" s="31" t="s">
        <v>39</v>
      </c>
      <c r="H5" s="8">
        <v>12</v>
      </c>
      <c r="I5" s="32" t="s">
        <v>6</v>
      </c>
      <c r="J5" s="33" t="str">
        <f>IF(H5&gt;40,"Out of Spec.",IF(H5&lt;1.6,"Out of Spec.","PASS"))</f>
        <v>PASS</v>
      </c>
    </row>
    <row r="6" spans="1:16" ht="18" customHeight="1" x14ac:dyDescent="0.3">
      <c r="A6" s="27"/>
      <c r="B6" s="28"/>
      <c r="C6" s="28"/>
      <c r="D6" s="28"/>
      <c r="E6" s="29"/>
      <c r="F6" s="30" t="s">
        <v>11</v>
      </c>
      <c r="G6" s="31" t="s">
        <v>40</v>
      </c>
      <c r="H6" s="8">
        <v>65</v>
      </c>
      <c r="I6" s="32" t="s">
        <v>1</v>
      </c>
      <c r="J6" s="34" t="str">
        <f>IF(H6&lt;0.1,"Out of Spec.",IF(H6&gt;65,"Out of Spec.","PASS"))</f>
        <v>PASS</v>
      </c>
    </row>
    <row r="7" spans="1:16" ht="18" customHeight="1" x14ac:dyDescent="0.3">
      <c r="A7" s="27"/>
      <c r="B7" s="28"/>
      <c r="C7" s="28"/>
      <c r="D7" s="28"/>
      <c r="E7" s="29"/>
      <c r="F7" s="30" t="s">
        <v>12</v>
      </c>
      <c r="G7" s="31" t="s">
        <v>41</v>
      </c>
      <c r="H7" s="6">
        <v>3.1</v>
      </c>
      <c r="I7" s="32" t="s">
        <v>0</v>
      </c>
      <c r="J7" s="63" t="s">
        <v>28</v>
      </c>
    </row>
    <row r="8" spans="1:16" ht="18" customHeight="1" x14ac:dyDescent="0.3">
      <c r="A8" s="27"/>
      <c r="B8" s="28"/>
      <c r="C8" s="28"/>
      <c r="D8" s="28"/>
      <c r="E8" s="29"/>
      <c r="F8" s="30" t="s">
        <v>2</v>
      </c>
      <c r="G8" s="31" t="s">
        <v>42</v>
      </c>
      <c r="H8" s="8">
        <v>3</v>
      </c>
      <c r="I8" s="32" t="s">
        <v>25</v>
      </c>
      <c r="J8" s="64"/>
    </row>
    <row r="9" spans="1:16" ht="18" customHeight="1" x14ac:dyDescent="0.3">
      <c r="A9" s="27"/>
      <c r="B9" s="28"/>
      <c r="C9" s="28"/>
      <c r="D9" s="28"/>
      <c r="E9" s="29"/>
      <c r="F9" s="30" t="s">
        <v>14</v>
      </c>
      <c r="G9" s="31" t="s">
        <v>37</v>
      </c>
      <c r="H9" s="8">
        <v>25</v>
      </c>
      <c r="I9" s="36" t="s">
        <v>24</v>
      </c>
      <c r="J9" s="65"/>
    </row>
    <row r="10" spans="1:16" ht="18" customHeight="1" x14ac:dyDescent="0.3">
      <c r="A10" s="27"/>
      <c r="B10" s="28"/>
      <c r="C10" s="28"/>
      <c r="D10" s="28"/>
      <c r="E10" s="29"/>
      <c r="F10" s="30" t="s">
        <v>57</v>
      </c>
      <c r="G10" s="31" t="s">
        <v>38</v>
      </c>
      <c r="H10" s="7">
        <v>0.65</v>
      </c>
      <c r="I10" s="35" t="s">
        <v>59</v>
      </c>
      <c r="J10" s="37" t="s">
        <v>33</v>
      </c>
    </row>
    <row r="11" spans="1:16" ht="18" customHeight="1" thickBot="1" x14ac:dyDescent="0.35">
      <c r="A11" s="27"/>
      <c r="B11" s="28"/>
      <c r="C11" s="28"/>
      <c r="D11" s="28"/>
      <c r="E11" s="29"/>
      <c r="F11" s="30" t="s">
        <v>58</v>
      </c>
      <c r="G11" s="31" t="s">
        <v>38</v>
      </c>
      <c r="H11" s="7">
        <v>0.85</v>
      </c>
      <c r="I11" s="32" t="s">
        <v>0</v>
      </c>
      <c r="J11" s="37" t="s">
        <v>33</v>
      </c>
    </row>
    <row r="12" spans="1:16" ht="18" customHeight="1" thickBot="1" x14ac:dyDescent="0.35">
      <c r="A12" s="27"/>
      <c r="B12" s="28"/>
      <c r="C12" s="28"/>
      <c r="D12" s="28"/>
      <c r="E12" s="29"/>
      <c r="F12" s="58"/>
      <c r="G12" s="59"/>
      <c r="H12" s="59"/>
      <c r="I12" s="59"/>
      <c r="J12" s="60"/>
    </row>
    <row r="13" spans="1:16" ht="18" customHeight="1" x14ac:dyDescent="0.3">
      <c r="A13" s="27"/>
      <c r="B13" s="28"/>
      <c r="C13" s="28"/>
      <c r="D13" s="28"/>
      <c r="E13" s="29"/>
      <c r="F13" s="38" t="s">
        <v>21</v>
      </c>
      <c r="G13" s="39" t="s">
        <v>10</v>
      </c>
      <c r="H13" s="40" t="s">
        <v>22</v>
      </c>
      <c r="I13" s="41" t="s">
        <v>9</v>
      </c>
      <c r="J13" s="42" t="s">
        <v>19</v>
      </c>
    </row>
    <row r="14" spans="1:16" ht="18" customHeight="1" x14ac:dyDescent="0.3">
      <c r="A14" s="27"/>
      <c r="B14" s="28"/>
      <c r="C14" s="28"/>
      <c r="D14" s="28"/>
      <c r="E14" s="29"/>
      <c r="F14" s="30" t="s">
        <v>30</v>
      </c>
      <c r="G14" s="31" t="s">
        <v>43</v>
      </c>
      <c r="H14" s="9" t="str">
        <f>IF(H6&lt;20,"TSCR400","TSCR402")</f>
        <v>TSCR402</v>
      </c>
      <c r="I14" s="43" t="s">
        <v>16</v>
      </c>
      <c r="J14" s="44" t="s">
        <v>60</v>
      </c>
    </row>
    <row r="15" spans="1:16" ht="18" customHeight="1" x14ac:dyDescent="0.3">
      <c r="A15" s="27"/>
      <c r="B15" s="28"/>
      <c r="C15" s="28"/>
      <c r="D15" s="28"/>
      <c r="E15" s="29"/>
      <c r="F15" s="30" t="s">
        <v>23</v>
      </c>
      <c r="G15" s="31" t="s">
        <v>44</v>
      </c>
      <c r="H15" s="4">
        <f>H5-H16</f>
        <v>2.6999999999999993</v>
      </c>
      <c r="I15" s="32" t="s">
        <v>3</v>
      </c>
      <c r="J15" s="33" t="str">
        <f>IF(H15&lt;1.4,"Must &gt;1.4V","PASS")</f>
        <v>PASS</v>
      </c>
    </row>
    <row r="16" spans="1:16" ht="18" customHeight="1" x14ac:dyDescent="0.3">
      <c r="A16" s="27"/>
      <c r="B16" s="28"/>
      <c r="C16" s="28"/>
      <c r="D16" s="28"/>
      <c r="E16" s="29"/>
      <c r="F16" s="30" t="s">
        <v>31</v>
      </c>
      <c r="G16" s="31" t="s">
        <v>45</v>
      </c>
      <c r="H16" s="4">
        <f>H7*H8</f>
        <v>9.3000000000000007</v>
      </c>
      <c r="I16" s="32" t="s">
        <v>32</v>
      </c>
      <c r="J16" s="37" t="s">
        <v>36</v>
      </c>
    </row>
    <row r="17" spans="1:10" ht="18" customHeight="1" x14ac:dyDescent="0.3">
      <c r="A17" s="27"/>
      <c r="B17" s="28"/>
      <c r="C17" s="28"/>
      <c r="D17" s="28"/>
      <c r="E17" s="29"/>
      <c r="F17" s="30" t="s">
        <v>29</v>
      </c>
      <c r="G17" s="31" t="s">
        <v>46</v>
      </c>
      <c r="H17" s="4">
        <f>IF(H6&lt;=0.1,"Open",IF(H6=20,"Open",IF(H6&lt;20,(H10/(H6-0.1))*1000,(H11/(H6-20))*1000)))</f>
        <v>18.888888888888889</v>
      </c>
      <c r="I17" s="32" t="s">
        <v>4</v>
      </c>
      <c r="J17" s="33" t="str">
        <f>IF(H17&lt;3.16,"Over Max. Rating (I_OUT)","PASS")</f>
        <v>PASS</v>
      </c>
    </row>
    <row r="18" spans="1:10" ht="18" customHeight="1" x14ac:dyDescent="0.3">
      <c r="A18" s="27"/>
      <c r="B18" s="28"/>
      <c r="C18" s="28"/>
      <c r="D18" s="28"/>
      <c r="E18" s="29"/>
      <c r="F18" s="30" t="s">
        <v>34</v>
      </c>
      <c r="G18" s="31" t="s">
        <v>50</v>
      </c>
      <c r="H18" s="4">
        <f>IF(((150-H9)/73.78)&lt;1,((150-H9)/73.78),1)</f>
        <v>1</v>
      </c>
      <c r="I18" s="32" t="s">
        <v>26</v>
      </c>
      <c r="J18" s="37" t="s">
        <v>35</v>
      </c>
    </row>
    <row r="19" spans="1:10" ht="18" customHeight="1" x14ac:dyDescent="0.3">
      <c r="A19" s="27"/>
      <c r="B19" s="28"/>
      <c r="C19" s="28"/>
      <c r="D19" s="28"/>
      <c r="E19" s="29"/>
      <c r="F19" s="30" t="s">
        <v>17</v>
      </c>
      <c r="G19" s="31" t="s">
        <v>47</v>
      </c>
      <c r="H19" s="4">
        <f>(H21)-(H16*H6/1000)-H20</f>
        <v>0.14041799999999993</v>
      </c>
      <c r="I19" s="32" t="s">
        <v>7</v>
      </c>
      <c r="J19" s="33" t="str">
        <f>IF(H19&lt;=0,"Out of Design Capability", IF(H19&gt;=H18*1000,"Over Power Capability","PASS"))</f>
        <v>PASS</v>
      </c>
    </row>
    <row r="20" spans="1:10" ht="18" customHeight="1" x14ac:dyDescent="0.3">
      <c r="A20" s="27"/>
      <c r="B20" s="28"/>
      <c r="C20" s="28"/>
      <c r="D20" s="28"/>
      <c r="E20" s="29"/>
      <c r="F20" s="30" t="s">
        <v>18</v>
      </c>
      <c r="G20" s="31" t="s">
        <v>48</v>
      </c>
      <c r="H20" s="4">
        <f>IF(H17="Open",0, IF(H14="TSCR400",(((H6-0.1)*0.001)^2*H17),(((H6-20)*0.001)^2*H17)))</f>
        <v>3.8249999999999999E-2</v>
      </c>
      <c r="I20" s="32" t="s">
        <v>7</v>
      </c>
      <c r="J20" s="33" t="str">
        <f>IF(H20&lt;=250,"PASS","Over 1206 Capability: 0.25W")</f>
        <v>PASS</v>
      </c>
    </row>
    <row r="21" spans="1:10" ht="18" customHeight="1" x14ac:dyDescent="0.3">
      <c r="A21" s="52" t="s">
        <v>54</v>
      </c>
      <c r="B21" s="53"/>
      <c r="C21" s="53"/>
      <c r="D21" s="53"/>
      <c r="E21" s="54"/>
      <c r="F21" s="30" t="s">
        <v>27</v>
      </c>
      <c r="G21" s="31" t="s">
        <v>49</v>
      </c>
      <c r="H21" s="4">
        <f>IF(H5&lt;=5,(H5*H6/1000)+(H5*0.00004),(H5*H6/1000)+(((H5-5)*0.000032+0.00004))*H5)</f>
        <v>0.78316799999999998</v>
      </c>
      <c r="I21" s="32" t="s">
        <v>7</v>
      </c>
      <c r="J21" s="33" t="str">
        <f>IF(H21&lt;0,"Out of Design Capability", "PASS")</f>
        <v>PASS</v>
      </c>
    </row>
    <row r="22" spans="1:10" ht="18" customHeight="1" thickBot="1" x14ac:dyDescent="0.35">
      <c r="A22" s="55"/>
      <c r="B22" s="56"/>
      <c r="C22" s="56"/>
      <c r="D22" s="56"/>
      <c r="E22" s="57"/>
      <c r="F22" s="45" t="s">
        <v>5</v>
      </c>
      <c r="G22" s="46" t="s">
        <v>51</v>
      </c>
      <c r="H22" s="5">
        <f>(1-(H19/(H21)))*100</f>
        <v>82.070513606276052</v>
      </c>
      <c r="I22" s="47" t="s">
        <v>8</v>
      </c>
      <c r="J22" s="33" t="str">
        <f>IF(H19&lt;0,"Out of Design Capability", "PASS")</f>
        <v>PASS</v>
      </c>
    </row>
    <row r="23" spans="1:10" x14ac:dyDescent="0.3">
      <c r="A23" s="20"/>
      <c r="B23" s="20"/>
      <c r="C23" s="20"/>
      <c r="D23" s="20"/>
      <c r="E23" s="20"/>
      <c r="F23" s="20"/>
      <c r="G23" s="20"/>
      <c r="H23" s="20"/>
      <c r="I23" s="20"/>
      <c r="J23" s="20"/>
    </row>
    <row r="24" spans="1:10" x14ac:dyDescent="0.3">
      <c r="A24" s="28"/>
      <c r="B24" s="28"/>
      <c r="C24" s="28"/>
      <c r="D24" s="28"/>
      <c r="E24" s="28"/>
      <c r="F24" s="48"/>
      <c r="G24" s="48"/>
      <c r="H24" s="49"/>
      <c r="I24" s="51" t="s">
        <v>52</v>
      </c>
      <c r="J24" s="51"/>
    </row>
    <row r="25" spans="1:10" x14ac:dyDescent="0.3">
      <c r="A25" s="28"/>
      <c r="B25" s="28"/>
      <c r="C25" s="28"/>
      <c r="D25" s="28"/>
      <c r="E25" s="28"/>
      <c r="F25" s="48"/>
      <c r="G25" s="48"/>
      <c r="H25" s="50"/>
      <c r="I25" s="51" t="s">
        <v>53</v>
      </c>
      <c r="J25" s="51"/>
    </row>
    <row r="26" spans="1:10" x14ac:dyDescent="0.3">
      <c r="A26" s="28"/>
      <c r="B26" s="28"/>
      <c r="C26" s="28"/>
      <c r="D26" s="28"/>
      <c r="E26" s="28"/>
      <c r="F26" s="28"/>
      <c r="G26" s="28"/>
      <c r="H26" s="28"/>
      <c r="I26" s="28"/>
      <c r="J26" s="28"/>
    </row>
    <row r="27" spans="1:10" x14ac:dyDescent="0.3">
      <c r="A27" s="28"/>
      <c r="B27" s="28"/>
      <c r="C27" s="28"/>
      <c r="D27" s="28"/>
      <c r="E27" s="28"/>
      <c r="F27" s="28"/>
      <c r="G27" s="28"/>
      <c r="H27" s="28"/>
      <c r="I27" s="28"/>
      <c r="J27" s="28"/>
    </row>
  </sheetData>
  <sheetProtection password="C893" sheet="1" objects="1" scenarios="1" selectLockedCells="1"/>
  <mergeCells count="6">
    <mergeCell ref="I24:J24"/>
    <mergeCell ref="I25:J25"/>
    <mergeCell ref="A21:E22"/>
    <mergeCell ref="F12:J12"/>
    <mergeCell ref="F1:I2"/>
    <mergeCell ref="J7:J9"/>
  </mergeCells>
  <phoneticPr fontId="1" type="noConversion"/>
  <conditionalFormatting sqref="H15:H16">
    <cfRule type="cellIs" dxfId="10" priority="25" operator="lessThan">
      <formula>1.4</formula>
    </cfRule>
  </conditionalFormatting>
  <conditionalFormatting sqref="H17">
    <cfRule type="cellIs" dxfId="9" priority="22" operator="lessThan">
      <formula>3.16</formula>
    </cfRule>
  </conditionalFormatting>
  <conditionalFormatting sqref="H20">
    <cfRule type="cellIs" dxfId="8" priority="18" operator="greaterThanOrEqual">
      <formula>250</formula>
    </cfRule>
  </conditionalFormatting>
  <conditionalFormatting sqref="J15 J17 J19:J20">
    <cfRule type="cellIs" dxfId="7" priority="17" operator="notEqual">
      <formula>"PASS"</formula>
    </cfRule>
  </conditionalFormatting>
  <conditionalFormatting sqref="H5">
    <cfRule type="cellIs" dxfId="6" priority="16" operator="notBetween">
      <formula>1.6</formula>
      <formula>40</formula>
    </cfRule>
  </conditionalFormatting>
  <conditionalFormatting sqref="H6">
    <cfRule type="cellIs" dxfId="5" priority="15" operator="notBetween">
      <formula>0.1</formula>
      <formula>65</formula>
    </cfRule>
  </conditionalFormatting>
  <conditionalFormatting sqref="J5">
    <cfRule type="cellIs" dxfId="4" priority="12" operator="notEqual">
      <formula>"PASS"</formula>
    </cfRule>
  </conditionalFormatting>
  <conditionalFormatting sqref="J6">
    <cfRule type="cellIs" dxfId="3" priority="11" operator="notEqual">
      <formula>"PASS"</formula>
    </cfRule>
  </conditionalFormatting>
  <conditionalFormatting sqref="H19">
    <cfRule type="cellIs" dxfId="2" priority="26" operator="greaterThanOrEqual">
      <formula>$H$18*1000</formula>
    </cfRule>
  </conditionalFormatting>
  <conditionalFormatting sqref="J22">
    <cfRule type="cellIs" dxfId="1" priority="2" operator="notEqual">
      <formula>"PASS"</formula>
    </cfRule>
  </conditionalFormatting>
  <conditionalFormatting sqref="J21">
    <cfRule type="cellIs" dxfId="0" priority="1" operator="notEqual">
      <formula>"PASS"</formula>
    </cfRule>
  </conditionalFormatting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TSCR40x</vt:lpstr>
      <vt:lpstr>TSCR40x!Print_Area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Rice Hsiao [TSC]</dc:creator>
  <cp:lastModifiedBy>Andrew Tsai </cp:lastModifiedBy>
  <cp:lastPrinted>2019-03-20T08:26:43Z</cp:lastPrinted>
  <dcterms:created xsi:type="dcterms:W3CDTF">2016-12-13T01:44:18Z</dcterms:created>
  <dcterms:modified xsi:type="dcterms:W3CDTF">2019-03-26T01:10:34Z</dcterms:modified>
</cp:coreProperties>
</file>